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s/ SSU/ CS101 S23/ CS 101 Web Pages/cs101/labs/"/>
    </mc:Choice>
  </mc:AlternateContent>
  <xr:revisionPtr revIDLastSave="0" documentId="13_ncr:1_{1EEB916D-0A1B-5B4D-B0E7-121F563E12F5}" xr6:coauthVersionLast="47" xr6:coauthVersionMax="47" xr10:uidLastSave="{00000000-0000-0000-0000-000000000000}"/>
  <bookViews>
    <workbookView xWindow="920" yWindow="460" windowWidth="27520" windowHeight="20540" xr2:uid="{00000000-000D-0000-FFFF-FFFF00000000}"/>
  </bookViews>
  <sheets>
    <sheet name="CS101 Grad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K33" i="1"/>
  <c r="K30" i="1"/>
  <c r="K31" i="1"/>
  <c r="K32" i="1"/>
  <c r="K29" i="1"/>
  <c r="K26" i="1"/>
  <c r="K27" i="1"/>
  <c r="K28" i="1"/>
  <c r="D28" i="1"/>
  <c r="D29" i="1"/>
  <c r="D30" i="1"/>
  <c r="D31" i="1"/>
  <c r="D32" i="1"/>
  <c r="D33" i="1"/>
  <c r="K11" i="1"/>
  <c r="K12" i="1"/>
  <c r="K13" i="1"/>
  <c r="K10" i="1"/>
  <c r="D14" i="1"/>
  <c r="D13" i="1"/>
  <c r="K14" i="1"/>
  <c r="J47" i="1" s="1"/>
  <c r="K25" i="1"/>
  <c r="D27" i="1"/>
  <c r="D26" i="1"/>
  <c r="K34" i="1" s="1"/>
  <c r="K9" i="1"/>
  <c r="D12" i="1"/>
  <c r="D11" i="1"/>
  <c r="D10" i="1"/>
  <c r="K36" i="1" l="1"/>
  <c r="K37" i="1" s="1"/>
  <c r="D34" i="1"/>
  <c r="D39" i="1" s="1"/>
  <c r="D40" i="1" s="1"/>
  <c r="K15" i="1"/>
  <c r="D15" i="1"/>
  <c r="C46" i="1" l="1"/>
  <c r="C47" i="1"/>
  <c r="K16" i="1"/>
  <c r="J46" i="1"/>
  <c r="D16" i="1"/>
</calcChain>
</file>

<file path=xl/sharedStrings.xml><?xml version="1.0" encoding="utf-8"?>
<sst xmlns="http://schemas.openxmlformats.org/spreadsheetml/2006/main" count="110" uniqueCount="100">
  <si>
    <t>A = 100.0% - 94%</t>
  </si>
  <si>
    <t>D-</t>
  </si>
  <si>
    <t>D</t>
  </si>
  <si>
    <t>D+</t>
  </si>
  <si>
    <t>Assignment</t>
  </si>
  <si>
    <t>Score Out Of 100</t>
  </si>
  <si>
    <t xml:space="preserve">Current CS101 Grade = </t>
  </si>
  <si>
    <t>Current CS101Percentage Out Of 100 =</t>
  </si>
  <si>
    <t>Current Number of Unexcused Absences =</t>
  </si>
  <si>
    <t>grade based on your current CS101 scores.</t>
  </si>
  <si>
    <t>% Towards Grade</t>
  </si>
  <si>
    <t xml:space="preserve">Current Overall Lab Grade = </t>
  </si>
  <si>
    <t>C-</t>
  </si>
  <si>
    <t>C</t>
  </si>
  <si>
    <t>C+</t>
  </si>
  <si>
    <t>B-</t>
  </si>
  <si>
    <t>B</t>
  </si>
  <si>
    <t>B+</t>
  </si>
  <si>
    <t>A-</t>
  </si>
  <si>
    <t>A</t>
  </si>
  <si>
    <t>A- = 93.9% - 90.0%</t>
  </si>
  <si>
    <t>B+ = 89.9% - 86.0%</t>
  </si>
  <si>
    <t>B = 85.9% - 82.0%</t>
  </si>
  <si>
    <t>B- = 81.9% -78.0%</t>
  </si>
  <si>
    <t>C+ = 77.9% - 74.0%</t>
  </si>
  <si>
    <t>C = 73.9% - 70.0%</t>
  </si>
  <si>
    <t>C- = 69.9% - 66.0%</t>
  </si>
  <si>
    <t>D+ = 65.9% - 62.0%</t>
  </si>
  <si>
    <t>D = 61.9% - 58.0%</t>
  </si>
  <si>
    <t>In the yellow boxes below type in your potential lecture scores. Once you have typed in all your potential lecture</t>
  </si>
  <si>
    <t>grade based on your potential CS101 scores.</t>
  </si>
  <si>
    <t xml:space="preserve">unexcused absences you currently have (remember you can have two excused absences) </t>
  </si>
  <si>
    <t>D- = 57.9% - 54.0%</t>
  </si>
  <si>
    <t>F = 53.9% - 0.0%</t>
  </si>
  <si>
    <t>* You must get at least a D- in both lecture and lab to pass CS101.</t>
  </si>
  <si>
    <t>CS101 Grading Scale</t>
  </si>
  <si>
    <t>Current Lecture Grade</t>
  </si>
  <si>
    <t>Potential Lecture Grade</t>
  </si>
  <si>
    <t>1) This purple section of the spreadsheet is where you will calculate your current CS101 lecture grade.</t>
  </si>
  <si>
    <t>In the yellow boxes below type in your current lecture scores. Once you have typed in all your current lecture</t>
  </si>
  <si>
    <t>Current Lab Grade</t>
  </si>
  <si>
    <t>Potential Lab Grade</t>
  </si>
  <si>
    <t>In the yellow boxes below type in your current lab assignment scores and the number of</t>
  </si>
  <si>
    <t>In the yellow boxes below type in your potential lab assignment scores.</t>
  </si>
  <si>
    <t xml:space="preserve">Potential Overall Lab Grade = </t>
  </si>
  <si>
    <t>Current Overall CS101 Grade</t>
  </si>
  <si>
    <t>Potential Overall CS101 Grade</t>
  </si>
  <si>
    <t xml:space="preserve">6) This orange section shows your potential CS101 </t>
  </si>
  <si>
    <t>Potential CS101Percentage Out Of 100 =</t>
  </si>
  <si>
    <t xml:space="preserve">Potential CS101 Grade = </t>
  </si>
  <si>
    <t>2) This green section of the spreadsheet is where you will calculate your current CS101 lab grade.</t>
  </si>
  <si>
    <t xml:space="preserve">3) This orange section shows your current CS101 </t>
  </si>
  <si>
    <t>4) The purple section of the spreadsheet is where you will calculate your potential CS101 lecture grade.</t>
  </si>
  <si>
    <t>5) This green section of the spreadsheet is where you will calculate your potential CS101 lab grade.</t>
  </si>
  <si>
    <t>First Lecture Exam</t>
  </si>
  <si>
    <t>Second Lecture Exam</t>
  </si>
  <si>
    <t>Fifth Lecture Exam</t>
  </si>
  <si>
    <t>Sixth Lecture Exam</t>
  </si>
  <si>
    <t>Fourth Lecture Exam</t>
  </si>
  <si>
    <t>Third Lecture Exam</t>
  </si>
  <si>
    <t>Current lecture percentage out of 50% Possible:</t>
  </si>
  <si>
    <t>Current lecture grade:</t>
  </si>
  <si>
    <t>Potential lecture grade:</t>
  </si>
  <si>
    <t xml:space="preserve">Current Overall Lab Percentage Out Of 50% Possible = </t>
  </si>
  <si>
    <t xml:space="preserve">Potential Overall Lab Percentage Out Of 50% Possible = </t>
  </si>
  <si>
    <t>scores note your current percentage out of 50% possible for lecture and your current lecture grade.</t>
  </si>
  <si>
    <t>scores note your potential percentage out of 50% possible for lecture and your potential lecture grade.</t>
  </si>
  <si>
    <t>Potential lecture percentage out of 50% possible:</t>
  </si>
  <si>
    <t>and your overall lab out of 50% possible.</t>
  </si>
  <si>
    <t>Programming 1 Project</t>
  </si>
  <si>
    <t>Programming 2 Project</t>
  </si>
  <si>
    <t>Programming 3 Project</t>
  </si>
  <si>
    <t>Seventh Lecture Exam</t>
  </si>
  <si>
    <t xml:space="preserve">Once you filled all the yellow boxes note your current lab assignment out of 46% possible, </t>
  </si>
  <si>
    <t xml:space="preserve">Current Lab Attendance Score Out Of 4% Possible = </t>
  </si>
  <si>
    <t>Once you filled all the yellow boxes note your potential lab assignment out of 46% possible</t>
  </si>
  <si>
    <t>Potential Lab Assignment Score Out Of 46% Possible =</t>
  </si>
  <si>
    <t>Current Lab Assignment Score Out Of 46% Possible =</t>
  </si>
  <si>
    <t>After you add your current lab attendance we will caculate your overall lab out of 50% possible.</t>
  </si>
  <si>
    <t>Final Exam</t>
  </si>
  <si>
    <t>Programming 4 Project</t>
  </si>
  <si>
    <t>ClassQuestions Participation Percentage</t>
  </si>
  <si>
    <t>Unconscious Bias Rearch Project</t>
  </si>
  <si>
    <t xml:space="preserve">Lecture exam  grades can be found in SIMnet under the Grades tab. </t>
  </si>
  <si>
    <t>Current CS101 Grades (Do NOT put % sign after scores)</t>
  </si>
  <si>
    <t>Potential CS101 Grade (Do NOT put % sign after scores)</t>
  </si>
  <si>
    <t>Excel Chapter 3 Training</t>
  </si>
  <si>
    <t>Essential Skills for Microsoft Office Training</t>
  </si>
  <si>
    <t>Excel Chapter 1 Training</t>
  </si>
  <si>
    <t>Excel Chapter 2 Training</t>
  </si>
  <si>
    <t>Access Database Chapter 1 Training</t>
  </si>
  <si>
    <t>Student Study Plan 1</t>
  </si>
  <si>
    <t>Student Study Plan 2</t>
  </si>
  <si>
    <t>Student Study Plan 3</t>
  </si>
  <si>
    <t>Student Study Plan 4</t>
  </si>
  <si>
    <t>Excel Chapter 4 Training</t>
  </si>
  <si>
    <t>Excel Chapter 5 Training</t>
  </si>
  <si>
    <t>Access Database Chapter 2 Training</t>
  </si>
  <si>
    <t>Eighth Lecture Exam</t>
  </si>
  <si>
    <t>Word Chapter 5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</si>
</sst>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sz val="24"/>
      <name val="Arial"/>
    </font>
    <font>
      <sz val="12"/>
      <name val="Arial"/>
    </font>
    <font>
      <sz val="9"/>
      <name val="Arial"/>
    </font>
    <font>
      <u/>
      <sz val="10"/>
      <color theme="11"/>
      <name val="Arial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99CC00"/>
        <bgColor rgb="FF000000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6" borderId="0" xfId="0" applyFont="1" applyFill="1" applyProtection="1">
      <protection hidden="1"/>
    </xf>
    <xf numFmtId="0" fontId="4" fillId="6" borderId="15" xfId="0" applyFont="1" applyFill="1" applyBorder="1" applyProtection="1"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4" fillId="7" borderId="1" xfId="0" applyFont="1" applyFill="1" applyBorder="1" applyAlignment="1" applyProtection="1">
      <alignment wrapText="1"/>
      <protection hidden="1"/>
    </xf>
    <xf numFmtId="0" fontId="4" fillId="7" borderId="2" xfId="0" applyFont="1" applyFill="1" applyBorder="1" applyAlignment="1" applyProtection="1">
      <alignment horizontal="left" wrapText="1"/>
      <protection hidden="1"/>
    </xf>
    <xf numFmtId="0" fontId="4" fillId="7" borderId="3" xfId="0" applyFont="1" applyFill="1" applyBorder="1" applyAlignment="1" applyProtection="1">
      <alignment horizontal="left" wrapText="1"/>
      <protection hidden="1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hidden="1"/>
    </xf>
    <xf numFmtId="0" fontId="6" fillId="3" borderId="4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alignment vertical="center" wrapText="1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0" fontId="6" fillId="7" borderId="13" xfId="0" applyFont="1" applyFill="1" applyBorder="1" applyAlignment="1" applyProtection="1">
      <alignment vertical="center"/>
      <protection hidden="1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2" fontId="4" fillId="7" borderId="5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7" borderId="13" xfId="0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2" fontId="4" fillId="2" borderId="3" xfId="0" applyNumberFormat="1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4" fillId="3" borderId="9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2" fontId="4" fillId="3" borderId="5" xfId="0" applyNumberFormat="1" applyFont="1" applyFill="1" applyBorder="1" applyAlignment="1" applyProtection="1">
      <alignment horizontal="left" vertical="center" wrapText="1"/>
      <protection hidden="1"/>
    </xf>
    <xf numFmtId="0" fontId="4" fillId="3" borderId="14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164" fontId="4" fillId="3" borderId="15" xfId="0" applyNumberFormat="1" applyFont="1" applyFill="1" applyBorder="1" applyAlignment="1" applyProtection="1">
      <alignment horizontal="left" vertical="center"/>
      <protection hidden="1"/>
    </xf>
    <xf numFmtId="164" fontId="4" fillId="3" borderId="0" xfId="0" applyNumberFormat="1" applyFont="1" applyFill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4" fillId="3" borderId="16" xfId="0" applyFont="1" applyFill="1" applyBorder="1" applyAlignment="1" applyProtection="1">
      <alignment vertical="center"/>
      <protection hidden="1"/>
    </xf>
    <xf numFmtId="164" fontId="4" fillId="3" borderId="16" xfId="0" applyNumberFormat="1" applyFont="1" applyFill="1" applyBorder="1" applyAlignment="1" applyProtection="1">
      <alignment horizontal="left" vertical="center"/>
      <protection hidden="1"/>
    </xf>
    <xf numFmtId="0" fontId="4" fillId="5" borderId="15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vertical="center" wrapText="1"/>
      <protection hidden="1"/>
    </xf>
    <xf numFmtId="0" fontId="4" fillId="2" borderId="26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vertical="center" wrapText="1"/>
      <protection hidden="1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vertical="center"/>
      <protection hidden="1"/>
    </xf>
    <xf numFmtId="0" fontId="6" fillId="7" borderId="4" xfId="0" applyFont="1" applyFill="1" applyBorder="1" applyAlignment="1" applyProtection="1">
      <alignment vertical="center"/>
      <protection hidden="1"/>
    </xf>
    <xf numFmtId="0" fontId="6" fillId="9" borderId="10" xfId="0" applyFont="1" applyFill="1" applyBorder="1" applyAlignment="1" applyProtection="1">
      <alignment vertical="center" wrapText="1"/>
      <protection hidden="1"/>
    </xf>
    <xf numFmtId="2" fontId="4" fillId="3" borderId="15" xfId="0" applyNumberFormat="1" applyFont="1" applyFill="1" applyBorder="1" applyAlignment="1" applyProtection="1">
      <alignment horizontal="left" vertical="center"/>
      <protection hidden="1"/>
    </xf>
    <xf numFmtId="164" fontId="4" fillId="6" borderId="14" xfId="0" applyNumberFormat="1" applyFont="1" applyFill="1" applyBorder="1" applyAlignment="1" applyProtection="1">
      <alignment horizontal="left"/>
      <protection hidden="1"/>
    </xf>
    <xf numFmtId="0" fontId="4" fillId="0" borderId="8" xfId="0" applyFont="1" applyBorder="1" applyAlignment="1">
      <alignment horizontal="left"/>
    </xf>
    <xf numFmtId="0" fontId="4" fillId="6" borderId="14" xfId="0" applyFont="1" applyFill="1" applyBorder="1" applyAlignment="1" applyProtection="1">
      <alignment horizontal="left"/>
      <protection hidden="1"/>
    </xf>
    <xf numFmtId="0" fontId="4" fillId="6" borderId="14" xfId="0" applyFont="1" applyFill="1" applyBorder="1" applyProtection="1">
      <protection hidden="1"/>
    </xf>
    <xf numFmtId="0" fontId="4" fillId="0" borderId="8" xfId="0" applyFont="1" applyBorder="1"/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showGridLines="0" tabSelected="1" topLeftCell="A3" zoomScale="110" zoomScaleNormal="110" workbookViewId="0">
      <selection activeCell="C10" sqref="C10"/>
    </sheetView>
  </sheetViews>
  <sheetFormatPr baseColWidth="10" defaultColWidth="8.83203125" defaultRowHeight="12.75" customHeight="1" x14ac:dyDescent="0.15"/>
  <cols>
    <col min="1" max="1" width="3.6640625" style="1" customWidth="1"/>
    <col min="2" max="2" width="43.1640625" style="1" customWidth="1"/>
    <col min="3" max="3" width="15.1640625" style="1" customWidth="1"/>
    <col min="4" max="4" width="24.33203125" style="3" customWidth="1"/>
    <col min="5" max="5" width="10.1640625" style="1" customWidth="1"/>
    <col min="6" max="6" width="8.5" style="1" customWidth="1"/>
    <col min="7" max="7" width="7.1640625" style="1" customWidth="1"/>
    <col min="8" max="8" width="4.33203125" style="1" customWidth="1"/>
    <col min="9" max="9" width="39.33203125" style="1" customWidth="1"/>
    <col min="10" max="10" width="15.1640625" style="1" customWidth="1"/>
    <col min="11" max="11" width="24.1640625" style="1" customWidth="1"/>
    <col min="12" max="12" width="4.33203125" style="1" customWidth="1"/>
    <col min="13" max="13" width="19.33203125" style="1" customWidth="1"/>
    <col min="14" max="15" width="8.83203125" style="1" hidden="1" customWidth="1"/>
    <col min="16" max="16" width="8.83203125" style="1"/>
    <col min="17" max="17" width="9.6640625" style="1" customWidth="1"/>
    <col min="18" max="16384" width="8.83203125" style="1"/>
  </cols>
  <sheetData>
    <row r="1" spans="1:12" ht="27.75" customHeight="1" x14ac:dyDescent="0.3">
      <c r="A1" s="2" t="s">
        <v>84</v>
      </c>
      <c r="H1" s="2" t="s">
        <v>85</v>
      </c>
    </row>
    <row r="2" spans="1:12" ht="15.75" customHeight="1" x14ac:dyDescent="0.2">
      <c r="A2" s="4" t="s">
        <v>36</v>
      </c>
      <c r="H2" s="4" t="s">
        <v>37</v>
      </c>
    </row>
    <row r="3" spans="1:12" ht="14" customHeight="1" x14ac:dyDescent="0.15">
      <c r="A3" s="5"/>
      <c r="B3" s="36"/>
      <c r="C3" s="26"/>
      <c r="D3" s="37"/>
      <c r="E3" s="5"/>
      <c r="F3" s="7"/>
      <c r="G3" s="7"/>
      <c r="H3" s="5"/>
      <c r="I3" s="5"/>
      <c r="J3" s="5"/>
      <c r="K3" s="6"/>
      <c r="L3" s="5"/>
    </row>
    <row r="4" spans="1:12" ht="14" customHeight="1" x14ac:dyDescent="0.15">
      <c r="A4" s="5"/>
      <c r="B4" s="5" t="s">
        <v>38</v>
      </c>
      <c r="C4" s="5"/>
      <c r="D4" s="6"/>
      <c r="E4" s="5"/>
      <c r="F4" s="7"/>
      <c r="G4" s="7"/>
      <c r="H4" s="5"/>
      <c r="I4" s="5" t="s">
        <v>52</v>
      </c>
      <c r="J4" s="5"/>
      <c r="K4" s="6"/>
      <c r="L4" s="5"/>
    </row>
    <row r="5" spans="1:12" ht="14" customHeight="1" x14ac:dyDescent="0.15">
      <c r="A5" s="5"/>
      <c r="B5" s="5" t="s">
        <v>83</v>
      </c>
      <c r="C5" s="5"/>
      <c r="D5" s="6"/>
      <c r="E5" s="5"/>
      <c r="F5" s="7"/>
      <c r="G5" s="7"/>
      <c r="H5" s="5"/>
      <c r="I5" s="5" t="s">
        <v>29</v>
      </c>
      <c r="J5" s="5"/>
      <c r="K5" s="6"/>
      <c r="L5" s="5"/>
    </row>
    <row r="6" spans="1:12" ht="14" customHeight="1" x14ac:dyDescent="0.15">
      <c r="A6" s="5"/>
      <c r="B6" s="5" t="s">
        <v>39</v>
      </c>
      <c r="C6" s="5"/>
      <c r="D6" s="6"/>
      <c r="E6" s="5"/>
      <c r="F6" s="7"/>
      <c r="G6" s="7"/>
      <c r="H6" s="5"/>
      <c r="I6" s="5" t="s">
        <v>66</v>
      </c>
      <c r="J6" s="5"/>
      <c r="K6" s="6"/>
      <c r="L6" s="5"/>
    </row>
    <row r="7" spans="1:12" ht="14" customHeight="1" thickBot="1" x14ac:dyDescent="0.2">
      <c r="A7" s="5"/>
      <c r="B7" s="5" t="s">
        <v>65</v>
      </c>
      <c r="C7" s="5"/>
      <c r="D7" s="6"/>
      <c r="E7" s="5"/>
      <c r="F7" s="7"/>
      <c r="G7" s="7"/>
      <c r="H7" s="5"/>
      <c r="I7" s="6" t="s">
        <v>34</v>
      </c>
      <c r="J7" s="5"/>
      <c r="K7" s="5"/>
      <c r="L7" s="5"/>
    </row>
    <row r="8" spans="1:12" ht="14" customHeight="1" thickTop="1" thickBot="1" x14ac:dyDescent="0.2">
      <c r="A8" s="5"/>
      <c r="B8" s="6" t="s">
        <v>34</v>
      </c>
      <c r="C8" s="5"/>
      <c r="D8" s="5"/>
      <c r="E8" s="5"/>
      <c r="F8" s="7"/>
      <c r="G8" s="7"/>
      <c r="H8" s="5"/>
      <c r="I8" s="64" t="s">
        <v>4</v>
      </c>
      <c r="J8" s="65" t="s">
        <v>5</v>
      </c>
      <c r="K8" s="28" t="s">
        <v>10</v>
      </c>
      <c r="L8" s="5"/>
    </row>
    <row r="9" spans="1:12" ht="14" customHeight="1" thickTop="1" thickBot="1" x14ac:dyDescent="0.2">
      <c r="A9" s="5"/>
      <c r="B9" s="14" t="s">
        <v>4</v>
      </c>
      <c r="C9" s="15" t="s">
        <v>5</v>
      </c>
      <c r="D9" s="16" t="s">
        <v>10</v>
      </c>
      <c r="E9" s="26"/>
      <c r="F9" s="27"/>
      <c r="G9" s="27"/>
      <c r="H9" s="26"/>
      <c r="I9" s="69" t="s">
        <v>82</v>
      </c>
      <c r="J9" s="67"/>
      <c r="K9" s="25">
        <f>J9/100*6</f>
        <v>0</v>
      </c>
      <c r="L9" s="5"/>
    </row>
    <row r="10" spans="1:12" ht="14" customHeight="1" thickTop="1" x14ac:dyDescent="0.15">
      <c r="A10" s="5"/>
      <c r="B10" s="23" t="s">
        <v>81</v>
      </c>
      <c r="C10" s="24"/>
      <c r="D10" s="25">
        <f>IF(C10&gt;=80,4,C10*0.0125*4)</f>
        <v>0</v>
      </c>
      <c r="E10" s="26"/>
      <c r="F10" s="27"/>
      <c r="G10" s="27"/>
      <c r="H10" s="26"/>
      <c r="I10" s="69" t="s">
        <v>56</v>
      </c>
      <c r="J10" s="67"/>
      <c r="K10" s="25">
        <f>J10/100*5</f>
        <v>0</v>
      </c>
      <c r="L10" s="5"/>
    </row>
    <row r="11" spans="1:12" ht="14" customHeight="1" x14ac:dyDescent="0.15">
      <c r="A11" s="5"/>
      <c r="B11" s="29" t="s">
        <v>54</v>
      </c>
      <c r="C11" s="24"/>
      <c r="D11" s="25">
        <f>C11/100*2</f>
        <v>0</v>
      </c>
      <c r="E11" s="26"/>
      <c r="F11" s="27"/>
      <c r="G11" s="27"/>
      <c r="H11" s="26"/>
      <c r="I11" s="69" t="s">
        <v>57</v>
      </c>
      <c r="J11" s="67"/>
      <c r="K11" s="25">
        <f t="shared" ref="K11:K13" si="0">J11/100*5</f>
        <v>0</v>
      </c>
      <c r="L11" s="5"/>
    </row>
    <row r="12" spans="1:12" ht="14" customHeight="1" x14ac:dyDescent="0.15">
      <c r="A12" s="5"/>
      <c r="B12" s="29" t="s">
        <v>55</v>
      </c>
      <c r="C12" s="24"/>
      <c r="D12" s="25">
        <f>C12/100*2</f>
        <v>0</v>
      </c>
      <c r="E12" s="26"/>
      <c r="F12" s="27"/>
      <c r="G12" s="27"/>
      <c r="H12" s="26"/>
      <c r="I12" s="69" t="s">
        <v>72</v>
      </c>
      <c r="J12" s="67"/>
      <c r="K12" s="25">
        <f t="shared" si="0"/>
        <v>0</v>
      </c>
      <c r="L12" s="5"/>
    </row>
    <row r="13" spans="1:12" ht="14" customHeight="1" x14ac:dyDescent="0.15">
      <c r="A13" s="5"/>
      <c r="B13" s="29" t="s">
        <v>59</v>
      </c>
      <c r="C13" s="24"/>
      <c r="D13" s="25">
        <f>C13/100*5</f>
        <v>0</v>
      </c>
      <c r="E13" s="26"/>
      <c r="F13" s="27"/>
      <c r="G13" s="27"/>
      <c r="H13" s="26"/>
      <c r="I13" s="69" t="s">
        <v>98</v>
      </c>
      <c r="J13" s="67"/>
      <c r="K13" s="25">
        <f t="shared" si="0"/>
        <v>0</v>
      </c>
      <c r="L13" s="5"/>
    </row>
    <row r="14" spans="1:12" ht="14" customHeight="1" thickBot="1" x14ac:dyDescent="0.2">
      <c r="A14" s="5"/>
      <c r="B14" s="29" t="s">
        <v>58</v>
      </c>
      <c r="C14" s="24"/>
      <c r="D14" s="25">
        <f>C14/100*5</f>
        <v>0</v>
      </c>
      <c r="E14" s="26"/>
      <c r="F14" s="27"/>
      <c r="G14" s="27"/>
      <c r="H14" s="5"/>
      <c r="I14" s="68" t="s">
        <v>79</v>
      </c>
      <c r="J14" s="67"/>
      <c r="K14" s="25">
        <f t="shared" ref="K14" si="1">J14/100*6</f>
        <v>0</v>
      </c>
      <c r="L14" s="5"/>
    </row>
    <row r="15" spans="1:12" ht="14" customHeight="1" thickTop="1" thickBot="1" x14ac:dyDescent="0.2">
      <c r="A15" s="5"/>
      <c r="B15" s="30" t="s">
        <v>60</v>
      </c>
      <c r="C15" s="31"/>
      <c r="D15" s="32">
        <f>SUM(D10:D14)/18*50</f>
        <v>0</v>
      </c>
      <c r="E15" s="26"/>
      <c r="F15" s="27"/>
      <c r="G15" s="27"/>
      <c r="H15" s="5"/>
      <c r="I15" s="66" t="s">
        <v>67</v>
      </c>
      <c r="J15" s="31"/>
      <c r="K15" s="32">
        <f>SUM(D10:D14,K9:K14)/50*50</f>
        <v>0</v>
      </c>
      <c r="L15" s="5"/>
    </row>
    <row r="16" spans="1:12" ht="14" customHeight="1" thickTop="1" thickBot="1" x14ac:dyDescent="0.2">
      <c r="A16" s="5"/>
      <c r="B16" s="33" t="s">
        <v>61</v>
      </c>
      <c r="C16" s="34"/>
      <c r="D16" s="35" t="str">
        <f>IF(D15/50*100&lt;54,("Failing Lecture = Failing CS101"),(LOOKUP(D15/50*100,$N$57:$O$67)))</f>
        <v>Failing Lecture = Failing CS101</v>
      </c>
      <c r="E16" s="26"/>
      <c r="F16" s="27"/>
      <c r="G16" s="27"/>
      <c r="H16" s="5"/>
      <c r="I16" s="33" t="s">
        <v>62</v>
      </c>
      <c r="J16" s="34"/>
      <c r="K16" s="35" t="str">
        <f>IF(K15/50*100&lt;54,("Failing Lecture = Failing CS101"),(LOOKUP(K15/50*100,$N$57:$O$67)))</f>
        <v>Failing Lecture = Failing CS101</v>
      </c>
      <c r="L16" s="5"/>
    </row>
    <row r="17" spans="1:13" ht="14" customHeight="1" thickTop="1" x14ac:dyDescent="0.15">
      <c r="A17" s="5"/>
      <c r="B17" s="36"/>
      <c r="C17" s="26"/>
      <c r="D17" s="37"/>
      <c r="E17" s="26"/>
      <c r="F17" s="27"/>
      <c r="G17" s="27"/>
      <c r="H17" s="5"/>
      <c r="I17" s="5"/>
      <c r="J17" s="5"/>
      <c r="K17" s="6"/>
      <c r="L17" s="5"/>
    </row>
    <row r="18" spans="1:13" ht="14" customHeight="1" x14ac:dyDescent="0.15">
      <c r="A18" s="5"/>
      <c r="B18" s="36"/>
      <c r="C18" s="26"/>
      <c r="D18" s="37"/>
      <c r="E18" s="26"/>
      <c r="F18" s="27"/>
      <c r="G18" s="27"/>
      <c r="H18" s="5"/>
      <c r="I18" s="5"/>
      <c r="J18" s="5"/>
      <c r="K18" s="6"/>
      <c r="L18" s="5"/>
    </row>
    <row r="19" spans="1:13" ht="14" customHeight="1" x14ac:dyDescent="0.2">
      <c r="A19" s="4"/>
      <c r="B19" s="38" t="s">
        <v>40</v>
      </c>
      <c r="C19" s="39"/>
      <c r="D19" s="40"/>
      <c r="E19" s="39"/>
      <c r="F19" s="27"/>
      <c r="G19" s="27"/>
      <c r="H19" s="39"/>
      <c r="I19" s="39" t="s">
        <v>41</v>
      </c>
      <c r="J19" s="39"/>
      <c r="K19" s="39"/>
      <c r="L19" s="4"/>
    </row>
    <row r="20" spans="1:13" s="4" customFormat="1" ht="20" customHeight="1" thickBot="1" x14ac:dyDescent="0.25">
      <c r="A20" s="8"/>
      <c r="B20" s="41" t="s">
        <v>50</v>
      </c>
      <c r="C20" s="42"/>
      <c r="D20" s="42"/>
      <c r="E20" s="42"/>
      <c r="F20" s="39"/>
      <c r="G20" s="39"/>
      <c r="H20" s="42"/>
      <c r="I20" s="41" t="s">
        <v>53</v>
      </c>
      <c r="J20" s="42"/>
      <c r="K20" s="42"/>
      <c r="L20" s="8"/>
    </row>
    <row r="21" spans="1:13" ht="14" customHeight="1" thickTop="1" x14ac:dyDescent="0.15">
      <c r="A21" s="8"/>
      <c r="B21" s="41" t="s">
        <v>42</v>
      </c>
      <c r="C21" s="42"/>
      <c r="D21" s="42"/>
      <c r="E21" s="42"/>
      <c r="F21" s="43" t="s">
        <v>35</v>
      </c>
      <c r="G21" s="44"/>
      <c r="H21" s="42"/>
      <c r="I21" s="41" t="s">
        <v>43</v>
      </c>
      <c r="J21" s="42"/>
      <c r="K21" s="42"/>
      <c r="L21" s="8"/>
    </row>
    <row r="22" spans="1:13" ht="14" customHeight="1" x14ac:dyDescent="0.15">
      <c r="A22" s="8"/>
      <c r="B22" s="42" t="s">
        <v>31</v>
      </c>
      <c r="C22" s="42"/>
      <c r="D22" s="42"/>
      <c r="E22" s="42"/>
      <c r="F22" s="45" t="s">
        <v>0</v>
      </c>
      <c r="G22" s="46"/>
      <c r="H22" s="42"/>
      <c r="I22" s="41" t="s">
        <v>75</v>
      </c>
      <c r="J22" s="42"/>
      <c r="K22" s="42"/>
      <c r="L22" s="8"/>
    </row>
    <row r="23" spans="1:13" ht="14" customHeight="1" thickBot="1" x14ac:dyDescent="0.2">
      <c r="A23" s="8"/>
      <c r="B23" s="41" t="s">
        <v>73</v>
      </c>
      <c r="C23" s="42"/>
      <c r="D23" s="42"/>
      <c r="E23" s="42"/>
      <c r="F23" s="45" t="s">
        <v>20</v>
      </c>
      <c r="G23" s="46"/>
      <c r="H23" s="42"/>
      <c r="I23" s="42" t="s">
        <v>68</v>
      </c>
      <c r="J23" s="42"/>
      <c r="K23" s="42"/>
      <c r="L23" s="8"/>
    </row>
    <row r="24" spans="1:13" ht="14" customHeight="1" thickTop="1" thickBot="1" x14ac:dyDescent="0.2">
      <c r="A24" s="8"/>
      <c r="B24" s="42" t="s">
        <v>78</v>
      </c>
      <c r="C24" s="42"/>
      <c r="D24" s="42"/>
      <c r="E24" s="42"/>
      <c r="F24" s="45" t="s">
        <v>21</v>
      </c>
      <c r="G24" s="46"/>
      <c r="H24" s="42"/>
      <c r="I24" s="47" t="s">
        <v>4</v>
      </c>
      <c r="J24" s="48" t="s">
        <v>5</v>
      </c>
      <c r="K24" s="49" t="s">
        <v>10</v>
      </c>
      <c r="L24" s="8"/>
    </row>
    <row r="25" spans="1:13" ht="14" customHeight="1" thickTop="1" thickBot="1" x14ac:dyDescent="0.2">
      <c r="A25" s="8"/>
      <c r="B25" s="47" t="s">
        <v>4</v>
      </c>
      <c r="C25" s="48" t="s">
        <v>5</v>
      </c>
      <c r="D25" s="49" t="s">
        <v>10</v>
      </c>
      <c r="E25" s="42"/>
      <c r="F25" s="45" t="s">
        <v>22</v>
      </c>
      <c r="G25" s="46"/>
      <c r="H25" s="42"/>
      <c r="I25" s="19" t="s">
        <v>95</v>
      </c>
      <c r="J25" s="17"/>
      <c r="K25" s="50">
        <f>J25/100*2</f>
        <v>0</v>
      </c>
      <c r="L25" s="8"/>
    </row>
    <row r="26" spans="1:13" ht="14" customHeight="1" thickTop="1" x14ac:dyDescent="0.15">
      <c r="A26" s="8"/>
      <c r="B26" s="18" t="s">
        <v>87</v>
      </c>
      <c r="C26" s="17"/>
      <c r="D26" s="50">
        <f>C26/100*2</f>
        <v>0</v>
      </c>
      <c r="E26" s="42"/>
      <c r="F26" s="45" t="s">
        <v>23</v>
      </c>
      <c r="G26" s="46"/>
      <c r="H26" s="42"/>
      <c r="I26" s="19" t="s">
        <v>96</v>
      </c>
      <c r="J26" s="17"/>
      <c r="K26" s="50">
        <f t="shared" ref="K26:K28" si="2">J26/100*2</f>
        <v>0</v>
      </c>
      <c r="L26" s="8"/>
      <c r="M26"/>
    </row>
    <row r="27" spans="1:13" ht="14" customHeight="1" x14ac:dyDescent="0.15">
      <c r="A27" s="8"/>
      <c r="B27" s="19" t="s">
        <v>99</v>
      </c>
      <c r="C27" s="17"/>
      <c r="D27" s="50">
        <f>C27/100*2</f>
        <v>0</v>
      </c>
      <c r="E27" s="42"/>
      <c r="F27" s="45" t="s">
        <v>24</v>
      </c>
      <c r="G27" s="46"/>
      <c r="H27" s="42"/>
      <c r="I27" s="19" t="s">
        <v>90</v>
      </c>
      <c r="J27" s="17"/>
      <c r="K27" s="50">
        <f t="shared" si="2"/>
        <v>0</v>
      </c>
      <c r="L27" s="8"/>
      <c r="M27"/>
    </row>
    <row r="28" spans="1:13" ht="14" customHeight="1" x14ac:dyDescent="0.15">
      <c r="A28" s="8"/>
      <c r="B28" s="19" t="s">
        <v>88</v>
      </c>
      <c r="C28" s="17"/>
      <c r="D28" s="50">
        <f>C28/100*2</f>
        <v>0</v>
      </c>
      <c r="E28" s="42"/>
      <c r="F28" s="45" t="s">
        <v>25</v>
      </c>
      <c r="G28" s="46"/>
      <c r="H28" s="42"/>
      <c r="I28" s="20" t="s">
        <v>97</v>
      </c>
      <c r="J28" s="17"/>
      <c r="K28" s="50">
        <f t="shared" si="2"/>
        <v>0</v>
      </c>
      <c r="L28" s="8"/>
      <c r="M28"/>
    </row>
    <row r="29" spans="1:13" ht="14" customHeight="1" x14ac:dyDescent="0.15">
      <c r="A29" s="8"/>
      <c r="B29" s="20" t="s">
        <v>89</v>
      </c>
      <c r="C29" s="17"/>
      <c r="D29" s="50">
        <f>C29/100*2</f>
        <v>0</v>
      </c>
      <c r="E29" s="42"/>
      <c r="F29" s="45" t="s">
        <v>26</v>
      </c>
      <c r="G29" s="46"/>
      <c r="H29" s="42"/>
      <c r="I29" s="20" t="s">
        <v>91</v>
      </c>
      <c r="J29" s="17"/>
      <c r="K29" s="50">
        <f>J29/100*4</f>
        <v>0</v>
      </c>
      <c r="L29" s="8"/>
      <c r="M29"/>
    </row>
    <row r="30" spans="1:13" ht="14" customHeight="1" x14ac:dyDescent="0.15">
      <c r="A30" s="8"/>
      <c r="B30" s="19" t="s">
        <v>86</v>
      </c>
      <c r="C30" s="17"/>
      <c r="D30" s="50">
        <f>C30/100*2</f>
        <v>0</v>
      </c>
      <c r="E30" s="42"/>
      <c r="F30" s="45" t="s">
        <v>27</v>
      </c>
      <c r="G30" s="46"/>
      <c r="H30" s="42"/>
      <c r="I30" s="20" t="s">
        <v>92</v>
      </c>
      <c r="J30" s="17"/>
      <c r="K30" s="50">
        <f t="shared" ref="K30:K32" si="3">J30/100*4</f>
        <v>0</v>
      </c>
      <c r="L30" s="8"/>
      <c r="M30"/>
    </row>
    <row r="31" spans="1:13" ht="14" customHeight="1" x14ac:dyDescent="0.15">
      <c r="A31" s="8"/>
      <c r="B31" s="21" t="s">
        <v>69</v>
      </c>
      <c r="C31" s="17"/>
      <c r="D31" s="50">
        <f>C31/100*1</f>
        <v>0</v>
      </c>
      <c r="E31" s="42"/>
      <c r="F31" s="45" t="s">
        <v>28</v>
      </c>
      <c r="G31" s="46"/>
      <c r="H31" s="42"/>
      <c r="I31" s="20" t="s">
        <v>93</v>
      </c>
      <c r="J31" s="17"/>
      <c r="K31" s="50">
        <f t="shared" si="3"/>
        <v>0</v>
      </c>
      <c r="L31" s="8"/>
      <c r="M31"/>
    </row>
    <row r="32" spans="1:13" ht="14" customHeight="1" x14ac:dyDescent="0.15">
      <c r="A32" s="8"/>
      <c r="B32" s="22" t="s">
        <v>70</v>
      </c>
      <c r="C32" s="17"/>
      <c r="D32" s="50">
        <f>C32/100*4</f>
        <v>0</v>
      </c>
      <c r="E32" s="42"/>
      <c r="F32" s="45" t="s">
        <v>32</v>
      </c>
      <c r="G32" s="46"/>
      <c r="H32" s="42"/>
      <c r="I32" s="70" t="s">
        <v>94</v>
      </c>
      <c r="J32" s="17"/>
      <c r="K32" s="50">
        <f t="shared" si="3"/>
        <v>0</v>
      </c>
      <c r="L32" s="8"/>
      <c r="M32"/>
    </row>
    <row r="33" spans="1:14" ht="14" customHeight="1" thickBot="1" x14ac:dyDescent="0.2">
      <c r="A33" s="8"/>
      <c r="B33" s="22" t="s">
        <v>71</v>
      </c>
      <c r="C33" s="17"/>
      <c r="D33" s="50">
        <f>C33/100*4</f>
        <v>0</v>
      </c>
      <c r="E33" s="42"/>
      <c r="F33" s="55" t="s">
        <v>33</v>
      </c>
      <c r="G33" s="56"/>
      <c r="H33" s="42"/>
      <c r="I33" s="70" t="s">
        <v>80</v>
      </c>
      <c r="J33" s="17"/>
      <c r="K33" s="50">
        <f>J33/100*4</f>
        <v>0</v>
      </c>
      <c r="L33" s="8"/>
      <c r="M33"/>
      <c r="N33"/>
    </row>
    <row r="34" spans="1:14" ht="14" customHeight="1" thickTop="1" thickBot="1" x14ac:dyDescent="0.2">
      <c r="A34" s="8"/>
      <c r="B34" s="60" t="s">
        <v>77</v>
      </c>
      <c r="C34" s="52"/>
      <c r="D34" s="71">
        <f>(SUM(D26:D33)/18)*46</f>
        <v>0</v>
      </c>
      <c r="E34" s="42"/>
      <c r="F34" s="58"/>
      <c r="G34" s="58"/>
      <c r="H34" s="42"/>
      <c r="I34" s="51" t="s">
        <v>76</v>
      </c>
      <c r="J34" s="52"/>
      <c r="K34" s="53">
        <f>(SUM(D26:D33,K25:K33)/46)*46</f>
        <v>0</v>
      </c>
      <c r="L34" s="8"/>
      <c r="M34"/>
      <c r="N34"/>
    </row>
    <row r="35" spans="1:14" ht="14" customHeight="1" thickTop="1" thickBot="1" x14ac:dyDescent="0.2">
      <c r="A35" s="8"/>
      <c r="B35" s="61"/>
      <c r="C35" s="61"/>
      <c r="D35" s="62"/>
      <c r="E35" s="42"/>
      <c r="F35" s="58"/>
      <c r="G35" s="58"/>
      <c r="H35" s="42"/>
      <c r="I35" s="42"/>
      <c r="J35" s="42"/>
      <c r="K35" s="54"/>
      <c r="L35" s="8"/>
      <c r="M35"/>
      <c r="N35"/>
    </row>
    <row r="36" spans="1:14" ht="14" customHeight="1" thickTop="1" thickBot="1" x14ac:dyDescent="0.2">
      <c r="A36" s="8"/>
      <c r="B36" s="51" t="s">
        <v>8</v>
      </c>
      <c r="C36" s="52"/>
      <c r="D36" s="63">
        <v>0</v>
      </c>
      <c r="E36" s="42"/>
      <c r="F36" s="58"/>
      <c r="G36" s="58"/>
      <c r="H36" s="42"/>
      <c r="I36" s="51" t="s">
        <v>64</v>
      </c>
      <c r="J36" s="52"/>
      <c r="K36" s="53">
        <f>K34+D37</f>
        <v>4</v>
      </c>
      <c r="L36" s="8"/>
      <c r="N36"/>
    </row>
    <row r="37" spans="1:14" ht="14" customHeight="1" thickTop="1" thickBot="1" x14ac:dyDescent="0.2">
      <c r="A37" s="8"/>
      <c r="B37" s="60" t="s">
        <v>74</v>
      </c>
      <c r="C37" s="52"/>
      <c r="D37" s="53">
        <f>IF(D36=0,4,IF(D36=1,2,IF(D36&gt;=2,0)))</f>
        <v>4</v>
      </c>
      <c r="E37" s="42"/>
      <c r="F37" s="58"/>
      <c r="G37" s="58"/>
      <c r="H37" s="42"/>
      <c r="I37" s="51" t="s">
        <v>44</v>
      </c>
      <c r="J37" s="52"/>
      <c r="K37" s="57" t="str">
        <f>IF(K36/50*100&lt;54,("Failing Lab = Failing CS101"),(LOOKUP(K36/50*100,$N$57:$O$67)))</f>
        <v>Failing Lab = Failing CS101</v>
      </c>
      <c r="L37" s="8"/>
      <c r="N37"/>
    </row>
    <row r="38" spans="1:14" ht="14" customHeight="1" thickTop="1" thickBot="1" x14ac:dyDescent="0.2">
      <c r="A38" s="8"/>
      <c r="B38" s="42"/>
      <c r="C38" s="42"/>
      <c r="D38" s="59"/>
      <c r="E38" s="42"/>
      <c r="F38" s="27"/>
      <c r="G38" s="27"/>
      <c r="H38" s="42"/>
      <c r="I38" s="8"/>
      <c r="J38" s="8"/>
      <c r="K38" s="9"/>
      <c r="L38" s="8"/>
      <c r="N38"/>
    </row>
    <row r="39" spans="1:14" ht="14" customHeight="1" thickTop="1" thickBot="1" x14ac:dyDescent="0.2">
      <c r="A39" s="8"/>
      <c r="B39" s="51" t="s">
        <v>63</v>
      </c>
      <c r="C39" s="52"/>
      <c r="D39" s="53">
        <f>D34+D37</f>
        <v>4</v>
      </c>
      <c r="E39" s="42"/>
      <c r="F39" s="27"/>
      <c r="G39" s="27"/>
      <c r="H39" s="42"/>
      <c r="I39" s="8"/>
      <c r="J39" s="8"/>
      <c r="K39" s="9"/>
      <c r="L39" s="8"/>
      <c r="N39"/>
    </row>
    <row r="40" spans="1:14" ht="14" customHeight="1" thickTop="1" thickBot="1" x14ac:dyDescent="0.2">
      <c r="A40" s="8"/>
      <c r="B40" s="51" t="s">
        <v>11</v>
      </c>
      <c r="C40" s="52"/>
      <c r="D40" s="57" t="str">
        <f>IF(D39/50*100&lt;54,("Failing Lab = Failing CS101"),(LOOKUP(D39/50*100,$N$57:$O$67)))</f>
        <v>Failing Lab = Failing CS101</v>
      </c>
      <c r="E40" s="42"/>
      <c r="F40" s="58"/>
      <c r="G40" s="58"/>
      <c r="H40" s="8"/>
      <c r="I40" s="8"/>
      <c r="J40" s="8"/>
      <c r="K40" s="9"/>
      <c r="L40" s="8"/>
      <c r="N40"/>
    </row>
    <row r="41" spans="1:14" ht="14" customHeight="1" thickTop="1" x14ac:dyDescent="0.15">
      <c r="A41" s="8"/>
      <c r="B41" s="8"/>
      <c r="C41" s="8"/>
      <c r="D41" s="9"/>
      <c r="E41" s="8"/>
      <c r="H41" s="8"/>
      <c r="I41" s="8"/>
      <c r="J41" s="8"/>
      <c r="K41" s="9"/>
      <c r="L41" s="8"/>
      <c r="N41"/>
    </row>
    <row r="42" spans="1:14" ht="22" customHeight="1" x14ac:dyDescent="0.2">
      <c r="A42" s="4"/>
      <c r="B42" s="4" t="s">
        <v>45</v>
      </c>
      <c r="C42" s="4"/>
      <c r="D42" s="10"/>
      <c r="E42" s="4"/>
      <c r="H42" s="4"/>
      <c r="I42" s="4" t="s">
        <v>46</v>
      </c>
      <c r="J42" s="4"/>
      <c r="K42" s="10"/>
      <c r="L42"/>
    </row>
    <row r="43" spans="1:14" ht="14" customHeight="1" x14ac:dyDescent="0.15">
      <c r="A43" s="11"/>
      <c r="B43" s="11" t="s">
        <v>51</v>
      </c>
      <c r="C43" s="11"/>
      <c r="D43" s="11"/>
      <c r="E43" s="11"/>
      <c r="H43" s="11"/>
      <c r="I43" s="11" t="s">
        <v>47</v>
      </c>
      <c r="J43" s="11"/>
      <c r="K43" s="11"/>
      <c r="L43" s="11"/>
    </row>
    <row r="44" spans="1:14" ht="14" customHeight="1" x14ac:dyDescent="0.15">
      <c r="A44" s="11"/>
      <c r="B44" s="11" t="s">
        <v>9</v>
      </c>
      <c r="C44" s="11"/>
      <c r="D44" s="11"/>
      <c r="E44" s="11"/>
      <c r="H44" s="11"/>
      <c r="I44" s="11" t="s">
        <v>30</v>
      </c>
      <c r="J44" s="11"/>
      <c r="K44" s="11"/>
      <c r="L44" s="11"/>
    </row>
    <row r="45" spans="1:14" ht="14" customHeight="1" thickBot="1" x14ac:dyDescent="0.2">
      <c r="A45" s="11"/>
      <c r="B45" s="11"/>
      <c r="C45" s="11"/>
      <c r="D45" s="11"/>
      <c r="E45" s="11"/>
      <c r="H45" s="11"/>
      <c r="I45" s="11"/>
      <c r="J45" s="11"/>
      <c r="K45" s="11"/>
      <c r="L45" s="11"/>
    </row>
    <row r="46" spans="1:14" ht="14" customHeight="1" thickTop="1" thickBot="1" x14ac:dyDescent="0.2">
      <c r="A46" s="11"/>
      <c r="B46" s="12" t="s">
        <v>7</v>
      </c>
      <c r="C46" s="72">
        <f>D15+D39</f>
        <v>4</v>
      </c>
      <c r="D46" s="73"/>
      <c r="E46" s="11"/>
      <c r="H46" s="11"/>
      <c r="I46" s="12" t="s">
        <v>48</v>
      </c>
      <c r="J46" s="72">
        <f>K15+K36</f>
        <v>4</v>
      </c>
      <c r="K46" s="73"/>
      <c r="L46" s="11"/>
    </row>
    <row r="47" spans="1:14" ht="14" customHeight="1" thickTop="1" thickBot="1" x14ac:dyDescent="0.2">
      <c r="A47" s="11"/>
      <c r="B47" s="12" t="s">
        <v>6</v>
      </c>
      <c r="C47" s="74" t="str">
        <f>IF(D15/50*100&lt;54,("Failing Lecture = Failing CS101"),IF(D39/50*100&lt;54,("Failing Lab = Failing CS101"),LOOKUP(C46,$N$57:$O$67)))</f>
        <v>Failing Lecture = Failing CS101</v>
      </c>
      <c r="D47" s="73"/>
      <c r="E47" s="11"/>
      <c r="H47" s="11"/>
      <c r="I47" s="12" t="s">
        <v>49</v>
      </c>
      <c r="J47" s="75" t="str">
        <f>IF(K14/50*100&lt;54,("Failing Lecture = Failing CS101"),IF(K37/50*100&lt;54,("Failing Lab = Failing CS101"),LOOKUP(J46,$N$57:$O$67)))</f>
        <v>Failing Lecture = Failing CS101</v>
      </c>
      <c r="K47" s="76"/>
      <c r="L47" s="11"/>
    </row>
    <row r="48" spans="1:14" s="4" customFormat="1" ht="14" customHeight="1" thickTop="1" x14ac:dyDescent="0.2">
      <c r="A48" s="11"/>
      <c r="B48" s="11"/>
      <c r="C48" s="11"/>
      <c r="D48" s="13"/>
      <c r="E48" s="11"/>
      <c r="H48" s="11"/>
      <c r="I48" s="11"/>
      <c r="J48" s="11"/>
      <c r="K48" s="13"/>
      <c r="L48" s="11"/>
    </row>
    <row r="49" spans="1:15" ht="14" customHeight="1" x14ac:dyDescent="0.15">
      <c r="A49" s="11"/>
      <c r="B49" s="11"/>
      <c r="C49" s="11"/>
      <c r="D49" s="13"/>
      <c r="E49" s="11"/>
      <c r="H49" s="11"/>
      <c r="I49" s="11"/>
      <c r="J49" s="11"/>
      <c r="K49" s="13"/>
      <c r="L49" s="11"/>
    </row>
    <row r="56" spans="1:15" ht="12.75" customHeight="1" x14ac:dyDescent="0.15">
      <c r="D56" s="1"/>
    </row>
    <row r="57" spans="1:15" ht="12.75" customHeight="1" x14ac:dyDescent="0.15">
      <c r="D57" s="1"/>
      <c r="N57" s="7">
        <v>53.9</v>
      </c>
      <c r="O57" s="7" t="s">
        <v>1</v>
      </c>
    </row>
    <row r="58" spans="1:15" ht="12.75" customHeight="1" x14ac:dyDescent="0.15">
      <c r="D58" s="1"/>
      <c r="N58" s="7">
        <v>57.9</v>
      </c>
      <c r="O58" s="7" t="s">
        <v>2</v>
      </c>
    </row>
    <row r="59" spans="1:15" ht="12.75" customHeight="1" x14ac:dyDescent="0.15">
      <c r="D59" s="1"/>
      <c r="N59" s="7">
        <v>61.9</v>
      </c>
      <c r="O59" s="7" t="s">
        <v>3</v>
      </c>
    </row>
    <row r="60" spans="1:15" ht="12.75" customHeight="1" x14ac:dyDescent="0.15">
      <c r="I60"/>
      <c r="J60"/>
      <c r="K60"/>
      <c r="L60"/>
      <c r="M60"/>
      <c r="N60" s="7">
        <v>65.900000000000006</v>
      </c>
      <c r="O60" s="7" t="s">
        <v>12</v>
      </c>
    </row>
    <row r="61" spans="1:15" ht="12.75" customHeight="1" x14ac:dyDescent="0.15">
      <c r="I61"/>
      <c r="J61"/>
      <c r="K61"/>
      <c r="L61"/>
      <c r="M61"/>
      <c r="N61" s="7">
        <v>69.900000000000006</v>
      </c>
      <c r="O61" s="7" t="s">
        <v>13</v>
      </c>
    </row>
    <row r="62" spans="1:15" ht="12.75" customHeight="1" x14ac:dyDescent="0.15">
      <c r="N62" s="7">
        <v>73.900000000000006</v>
      </c>
      <c r="O62" s="7" t="s">
        <v>14</v>
      </c>
    </row>
    <row r="63" spans="1:15" ht="12.75" customHeight="1" x14ac:dyDescent="0.15">
      <c r="N63" s="7">
        <v>77.900000000000006</v>
      </c>
      <c r="O63" s="7" t="s">
        <v>15</v>
      </c>
    </row>
    <row r="64" spans="1:15" ht="12.75" customHeight="1" x14ac:dyDescent="0.15">
      <c r="N64" s="7">
        <v>81.900000000000006</v>
      </c>
      <c r="O64" s="7" t="s">
        <v>16</v>
      </c>
    </row>
    <row r="65" spans="14:15" ht="12.75" customHeight="1" x14ac:dyDescent="0.15">
      <c r="N65" s="7">
        <v>85.9</v>
      </c>
      <c r="O65" s="7" t="s">
        <v>17</v>
      </c>
    </row>
    <row r="66" spans="14:15" ht="12.75" customHeight="1" x14ac:dyDescent="0.15">
      <c r="N66" s="7">
        <v>89.9</v>
      </c>
      <c r="O66" s="7" t="s">
        <v>18</v>
      </c>
    </row>
    <row r="67" spans="14:15" ht="12.75" customHeight="1" x14ac:dyDescent="0.15">
      <c r="N67" s="7">
        <v>93.9</v>
      </c>
      <c r="O67" s="7" t="s">
        <v>19</v>
      </c>
    </row>
  </sheetData>
  <sheetProtection sheet="1" selectLockedCells="1"/>
  <mergeCells count="4">
    <mergeCell ref="C46:D46"/>
    <mergeCell ref="C47:D47"/>
    <mergeCell ref="J46:K46"/>
    <mergeCell ref="J47:K47"/>
  </mergeCells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CS101 Grade</vt:lpstr>
    </vt:vector>
  </TitlesOfParts>
  <Company>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Science</dc:creator>
  <cp:lastModifiedBy>Microsoft Office User</cp:lastModifiedBy>
  <dcterms:created xsi:type="dcterms:W3CDTF">2006-11-30T01:23:13Z</dcterms:created>
  <dcterms:modified xsi:type="dcterms:W3CDTF">2023-03-14T15:34:11Z</dcterms:modified>
</cp:coreProperties>
</file>